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250" windowHeight="12840"/>
  </bookViews>
  <sheets>
    <sheet name="Estimated Assessments" sheetId="1" r:id="rId1"/>
    <sheet name="Numbers Sheet" sheetId="2" state="hidden" r:id="rId2"/>
    <sheet name="Options" sheetId="3" state="hidden" r:id="rId3"/>
  </sheets>
  <definedNames>
    <definedName name="_xlnm.Print_Area" localSheetId="0">'Estimated Assessments'!$A$1:$G$29</definedName>
    <definedName name="_xlnm.Print_Titles" localSheetId="0">'Estimated Assessments'!$3:$4</definedName>
  </definedNames>
  <calcPr calcId="14562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5" i="1"/>
  <c r="F6" i="1"/>
  <c r="F7" i="1"/>
  <c r="F8" i="1"/>
  <c r="F9" i="1"/>
  <c r="F10" i="1"/>
  <c r="F11" i="1"/>
  <c r="F12" i="1"/>
  <c r="F13" i="1"/>
  <c r="F14" i="1"/>
  <c r="F5" i="1"/>
  <c r="E6" i="1"/>
  <c r="E7" i="1"/>
  <c r="E8" i="1"/>
  <c r="E9" i="1"/>
  <c r="E10" i="1"/>
  <c r="E11" i="1"/>
  <c r="E12" i="1"/>
  <c r="E13" i="1"/>
  <c r="E14" i="1"/>
  <c r="E5" i="1"/>
  <c r="B26" i="1"/>
  <c r="B28" i="1" s="1"/>
  <c r="B11" i="2"/>
  <c r="B9" i="2" l="1"/>
  <c r="B16" i="2" l="1"/>
  <c r="B15" i="2"/>
  <c r="B15" i="1" l="1"/>
  <c r="C8" i="1" s="1"/>
  <c r="D8" i="1" l="1"/>
  <c r="C5" i="1"/>
  <c r="C11" i="1"/>
  <c r="C7" i="1"/>
  <c r="C14" i="1"/>
  <c r="C10" i="1"/>
  <c r="C6" i="1"/>
  <c r="C13" i="1"/>
  <c r="C9" i="1"/>
  <c r="C12" i="1"/>
  <c r="C15" i="1" l="1"/>
  <c r="D7" i="1"/>
  <c r="D11" i="1"/>
  <c r="D9" i="1"/>
  <c r="D14" i="1"/>
  <c r="D13" i="1"/>
  <c r="D6" i="1"/>
  <c r="D12" i="1"/>
  <c r="D10" i="1"/>
  <c r="D5" i="1"/>
  <c r="E15" i="1" l="1"/>
  <c r="F15" i="1"/>
  <c r="D15" i="1"/>
  <c r="G15" i="1"/>
</calcChain>
</file>

<file path=xl/sharedStrings.xml><?xml version="1.0" encoding="utf-8"?>
<sst xmlns="http://schemas.openxmlformats.org/spreadsheetml/2006/main" count="52" uniqueCount="41">
  <si>
    <t>Estimated Benefit and Assessment</t>
  </si>
  <si>
    <t xml:space="preserve">Yorky's  </t>
  </si>
  <si>
    <t>Yorky's (Existing Gas Station)</t>
  </si>
  <si>
    <t>Mercer (Lot 1)</t>
  </si>
  <si>
    <t>Mercer (Lot 2)</t>
  </si>
  <si>
    <t>Kovtun</t>
  </si>
  <si>
    <t>% Share</t>
  </si>
  <si>
    <t>Total</t>
  </si>
  <si>
    <t>Estimated Square Footage</t>
  </si>
  <si>
    <t>Project Component Costs</t>
  </si>
  <si>
    <t>Bid</t>
  </si>
  <si>
    <t>Change Orders</t>
  </si>
  <si>
    <t>Contingency</t>
  </si>
  <si>
    <t>Permits</t>
  </si>
  <si>
    <t>Legal/Admin</t>
  </si>
  <si>
    <t>Construction Management</t>
  </si>
  <si>
    <t>City Subsidy</t>
  </si>
  <si>
    <t>Option A</t>
  </si>
  <si>
    <t>Option B</t>
  </si>
  <si>
    <t>Option C</t>
  </si>
  <si>
    <t>Less EDI Grant</t>
  </si>
  <si>
    <t>OPTION A - $350,000</t>
  </si>
  <si>
    <t>OPTION B - $550,000</t>
  </si>
  <si>
    <t>OPTION C - $750,000</t>
  </si>
  <si>
    <t>NO SUBSIDY</t>
  </si>
  <si>
    <t>Totals</t>
  </si>
  <si>
    <t>City Funding Options</t>
  </si>
  <si>
    <t>RED Funds Balance</t>
  </si>
  <si>
    <t>Chuckanut Bay Foods</t>
  </si>
  <si>
    <t xml:space="preserve">Yorky's </t>
  </si>
  <si>
    <t>Estimated Assessment</t>
  </si>
  <si>
    <t>Current Property Owner</t>
  </si>
  <si>
    <t>City of Blaine (To be purchased by Family Care Network)</t>
  </si>
  <si>
    <t>City of Blaine (To be purchased by White-Leasure Development Company)</t>
  </si>
  <si>
    <t>Land Value</t>
  </si>
  <si>
    <t>GATEWAY AREA STORMWATER POND LID 36 ESTIMATED ASSESSMENTS WITH CITY CONTRIBUTION OPTIONS</t>
  </si>
  <si>
    <t xml:space="preserve">Estimated Total Costs of Project </t>
  </si>
  <si>
    <t>Subtotal</t>
  </si>
  <si>
    <t>City of Blaine (Boblett Street and Boblett Court Right of Way (ROW))</t>
  </si>
  <si>
    <t>Estimated Project Component Costs</t>
  </si>
  <si>
    <t>Grand Total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</si>
</sst>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3" borderId="0" xfId="0" applyFont="1" applyFill="1"/>
    <xf numFmtId="3" fontId="3" fillId="0" borderId="1" xfId="0" applyNumberFormat="1" applyFont="1" applyBorder="1" applyAlignment="1">
      <alignment horizontal="center"/>
    </xf>
    <xf numFmtId="0" fontId="3" fillId="0" borderId="0" xfId="0" applyFont="1"/>
    <xf numFmtId="41" fontId="2" fillId="0" borderId="0" xfId="0" applyNumberFormat="1" applyFont="1"/>
    <xf numFmtId="42" fontId="3" fillId="0" borderId="3" xfId="0" applyNumberFormat="1" applyFont="1" applyBorder="1"/>
    <xf numFmtId="42" fontId="3" fillId="0" borderId="0" xfId="0" applyNumberFormat="1" applyFont="1" applyBorder="1"/>
    <xf numFmtId="42" fontId="2" fillId="0" borderId="0" xfId="0" applyNumberFormat="1" applyFont="1"/>
    <xf numFmtId="3" fontId="2" fillId="0" borderId="1" xfId="0" applyNumberFormat="1" applyFont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  <xf numFmtId="42" fontId="2" fillId="0" borderId="1" xfId="0" applyNumberFormat="1" applyFont="1" applyBorder="1" applyAlignment="1">
      <alignment vertical="top"/>
    </xf>
    <xf numFmtId="3" fontId="2" fillId="3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/>
    </xf>
    <xf numFmtId="42" fontId="3" fillId="0" borderId="1" xfId="0" applyNumberFormat="1" applyFont="1" applyBorder="1"/>
    <xf numFmtId="0" fontId="3" fillId="5" borderId="0" xfId="0" applyFont="1" applyFill="1" applyAlignment="1">
      <alignment horizontal="center"/>
    </xf>
    <xf numFmtId="0" fontId="4" fillId="5" borderId="1" xfId="1" applyFont="1" applyFill="1" applyBorder="1" applyAlignment="1">
      <alignment horizontal="center" vertical="center" wrapText="1"/>
    </xf>
    <xf numFmtId="42" fontId="2" fillId="5" borderId="1" xfId="0" applyNumberFormat="1" applyFont="1" applyFill="1" applyBorder="1" applyAlignment="1">
      <alignment vertical="top"/>
    </xf>
    <xf numFmtId="42" fontId="3" fillId="5" borderId="1" xfId="0" applyNumberFormat="1" applyFont="1" applyFill="1" applyBorder="1"/>
    <xf numFmtId="0" fontId="4" fillId="4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42" fontId="3" fillId="0" borderId="4" xfId="0" applyNumberFormat="1" applyFont="1" applyBorder="1"/>
    <xf numFmtId="0" fontId="5" fillId="0" borderId="0" xfId="0" applyFont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pane ySplit="4" topLeftCell="A5" activePane="bottomLeft" state="frozen"/>
      <selection pane="bottomLeft" activeCell="G21" sqref="G21"/>
    </sheetView>
  </sheetViews>
  <sheetFormatPr defaultColWidth="9.140625" defaultRowHeight="14.25" x14ac:dyDescent="0.2"/>
  <cols>
    <col min="1" max="1" width="40.42578125" style="1" bestFit="1" customWidth="1"/>
    <col min="2" max="2" width="19.140625" style="1" bestFit="1" customWidth="1"/>
    <col min="3" max="3" width="9.42578125" style="1" bestFit="1" customWidth="1"/>
    <col min="4" max="4" width="23.7109375" style="1" hidden="1" customWidth="1"/>
    <col min="5" max="7" width="23.7109375" style="1" bestFit="1" customWidth="1"/>
    <col min="8" max="16384" width="9.140625" style="1"/>
  </cols>
  <sheetData>
    <row r="1" spans="1:7" ht="15.75" x14ac:dyDescent="0.25">
      <c r="A1" s="30" t="s">
        <v>35</v>
      </c>
      <c r="B1" s="30"/>
      <c r="C1" s="30"/>
      <c r="D1" s="30"/>
      <c r="E1" s="30"/>
      <c r="F1" s="30"/>
      <c r="G1" s="30"/>
    </row>
    <row r="2" spans="1:7" ht="8.25" customHeight="1" x14ac:dyDescent="0.25">
      <c r="A2" s="28"/>
      <c r="B2" s="28"/>
      <c r="C2" s="28"/>
      <c r="D2" s="28"/>
      <c r="E2" s="28"/>
      <c r="F2" s="28"/>
      <c r="G2" s="28"/>
    </row>
    <row r="3" spans="1:7" ht="15" x14ac:dyDescent="0.25">
      <c r="D3" s="13" t="s">
        <v>24</v>
      </c>
      <c r="E3" s="13" t="s">
        <v>21</v>
      </c>
      <c r="F3" s="18" t="s">
        <v>22</v>
      </c>
      <c r="G3" s="13" t="s">
        <v>23</v>
      </c>
    </row>
    <row r="4" spans="1:7" ht="30" x14ac:dyDescent="0.2">
      <c r="A4" s="22" t="s">
        <v>31</v>
      </c>
      <c r="B4" s="15" t="s">
        <v>8</v>
      </c>
      <c r="C4" s="15" t="s">
        <v>6</v>
      </c>
      <c r="D4" s="15" t="s">
        <v>0</v>
      </c>
      <c r="E4" s="15" t="s">
        <v>30</v>
      </c>
      <c r="F4" s="19" t="s">
        <v>30</v>
      </c>
      <c r="G4" s="15" t="s">
        <v>30</v>
      </c>
    </row>
    <row r="5" spans="1:7" ht="34.5" customHeight="1" x14ac:dyDescent="0.2">
      <c r="A5" s="23" t="s">
        <v>33</v>
      </c>
      <c r="B5" s="9">
        <v>223497</v>
      </c>
      <c r="C5" s="10">
        <f t="shared" ref="C5:C14" si="0">B5/$B$15</f>
        <v>0.20060262375597776</v>
      </c>
      <c r="D5" s="11" t="e">
        <f t="shared" ref="D5:D14" si="1">($A$28)*C5</f>
        <v>#VALUE!</v>
      </c>
      <c r="E5" s="11">
        <f>($B$28-'Numbers Sheet'!$B$14)*C5</f>
        <v>406757.92813752097</v>
      </c>
      <c r="F5" s="20">
        <f>($B$28-'Numbers Sheet'!$B$15)*C5</f>
        <v>366637.40338632546</v>
      </c>
      <c r="G5" s="11">
        <f>($B$28-'Numbers Sheet'!$B$16)*C5</f>
        <v>326516.87863512989</v>
      </c>
    </row>
    <row r="6" spans="1:7" ht="35.25" customHeight="1" x14ac:dyDescent="0.2">
      <c r="A6" s="23" t="s">
        <v>32</v>
      </c>
      <c r="B6" s="9">
        <v>85933</v>
      </c>
      <c r="C6" s="10">
        <f t="shared" si="0"/>
        <v>7.7130275874944351E-2</v>
      </c>
      <c r="D6" s="11" t="e">
        <f t="shared" si="1"/>
        <v>#VALUE!</v>
      </c>
      <c r="E6" s="11">
        <f>($B$28-'Numbers Sheet'!$B$14)*C6</f>
        <v>156395.51778610717</v>
      </c>
      <c r="F6" s="20">
        <f>($B$28-'Numbers Sheet'!$B$15)*C6</f>
        <v>140969.4626111183</v>
      </c>
      <c r="G6" s="11">
        <f>($B$28-'Numbers Sheet'!$B$16)*C6</f>
        <v>125543.40743612942</v>
      </c>
    </row>
    <row r="7" spans="1:7" s="2" customFormat="1" ht="33.75" customHeight="1" x14ac:dyDescent="0.2">
      <c r="A7" s="24" t="s">
        <v>38</v>
      </c>
      <c r="B7" s="12">
        <v>87806</v>
      </c>
      <c r="C7" s="10">
        <f t="shared" si="0"/>
        <v>7.8811411256157288E-2</v>
      </c>
      <c r="D7" s="11" t="e">
        <f t="shared" si="1"/>
        <v>#VALUE!</v>
      </c>
      <c r="E7" s="11">
        <f>($B$28-'Numbers Sheet'!$B$14)*C7</f>
        <v>159804.32237588501</v>
      </c>
      <c r="F7" s="20">
        <f>($B$28-'Numbers Sheet'!$B$15)*C7</f>
        <v>144042.04012465355</v>
      </c>
      <c r="G7" s="11">
        <f>($B$28-'Numbers Sheet'!$B$16)*C7</f>
        <v>128279.75787342209</v>
      </c>
    </row>
    <row r="8" spans="1:7" ht="18" customHeight="1" x14ac:dyDescent="0.2">
      <c r="A8" s="25" t="s">
        <v>29</v>
      </c>
      <c r="B8" s="9">
        <v>174826</v>
      </c>
      <c r="C8" s="10">
        <f t="shared" si="0"/>
        <v>0.15691733804374364</v>
      </c>
      <c r="D8" s="11" t="e">
        <f t="shared" si="1"/>
        <v>#VALUE!</v>
      </c>
      <c r="E8" s="11">
        <f>($B$28-'Numbers Sheet'!$B$14)*C8</f>
        <v>318178.14800453809</v>
      </c>
      <c r="F8" s="20">
        <f>($B$28-'Numbers Sheet'!$B$15)*C8</f>
        <v>286794.68039578939</v>
      </c>
      <c r="G8" s="11">
        <f>($B$28-'Numbers Sheet'!$B$16)*C8</f>
        <v>255411.21278704065</v>
      </c>
    </row>
    <row r="9" spans="1:7" ht="18.75" customHeight="1" x14ac:dyDescent="0.2">
      <c r="A9" s="26" t="s">
        <v>1</v>
      </c>
      <c r="B9" s="9">
        <v>106006</v>
      </c>
      <c r="C9" s="10">
        <f t="shared" si="0"/>
        <v>9.514705671161662E-2</v>
      </c>
      <c r="D9" s="11" t="e">
        <f t="shared" si="1"/>
        <v>#VALUE!</v>
      </c>
      <c r="E9" s="11">
        <f>($B$28-'Numbers Sheet'!$B$14)*C9</f>
        <v>192927.7839530108</v>
      </c>
      <c r="F9" s="20">
        <f>($B$28-'Numbers Sheet'!$B$15)*C9</f>
        <v>173898.37261068745</v>
      </c>
      <c r="G9" s="11">
        <f>($B$28-'Numbers Sheet'!$B$16)*C9</f>
        <v>154868.96126836413</v>
      </c>
    </row>
    <row r="10" spans="1:7" ht="18.75" customHeight="1" x14ac:dyDescent="0.2">
      <c r="A10" s="23" t="s">
        <v>2</v>
      </c>
      <c r="B10" s="9">
        <v>39204</v>
      </c>
      <c r="C10" s="10">
        <f t="shared" si="0"/>
        <v>3.5188057386583947E-2</v>
      </c>
      <c r="D10" s="11" t="e">
        <f t="shared" si="1"/>
        <v>#VALUE!</v>
      </c>
      <c r="E10" s="11">
        <f>($B$28-'Numbers Sheet'!$B$14)*C10</f>
        <v>71350.120201628539</v>
      </c>
      <c r="F10" s="20">
        <f>($B$28-'Numbers Sheet'!$B$15)*C10</f>
        <v>64312.508724311745</v>
      </c>
      <c r="G10" s="11">
        <f>($B$28-'Numbers Sheet'!$B$16)*C10</f>
        <v>57274.897246994959</v>
      </c>
    </row>
    <row r="11" spans="1:7" ht="19.5" customHeight="1" x14ac:dyDescent="0.2">
      <c r="A11" s="26" t="s">
        <v>3</v>
      </c>
      <c r="B11" s="9">
        <v>73622</v>
      </c>
      <c r="C11" s="10">
        <f t="shared" si="0"/>
        <v>6.6080378556144362E-2</v>
      </c>
      <c r="D11" s="11" t="e">
        <f t="shared" si="1"/>
        <v>#VALUE!</v>
      </c>
      <c r="E11" s="11">
        <f>($B$28-'Numbers Sheet'!$B$14)*C11</f>
        <v>133989.8619907228</v>
      </c>
      <c r="F11" s="20">
        <f>($B$28-'Numbers Sheet'!$B$15)*C11</f>
        <v>120773.78627949393</v>
      </c>
      <c r="G11" s="11">
        <f>($B$28-'Numbers Sheet'!$B$16)*C11</f>
        <v>107557.71056826506</v>
      </c>
    </row>
    <row r="12" spans="1:7" ht="20.25" customHeight="1" x14ac:dyDescent="0.2">
      <c r="A12" s="26" t="s">
        <v>4</v>
      </c>
      <c r="B12" s="9">
        <v>68902</v>
      </c>
      <c r="C12" s="10">
        <f t="shared" si="0"/>
        <v>6.1843881492970286E-2</v>
      </c>
      <c r="D12" s="11" t="e">
        <f t="shared" si="1"/>
        <v>#VALUE!</v>
      </c>
      <c r="E12" s="11">
        <f>($B$28-'Numbers Sheet'!$B$14)*C12</f>
        <v>125399.60162566599</v>
      </c>
      <c r="F12" s="20">
        <f>($B$28-'Numbers Sheet'!$B$15)*C12</f>
        <v>113030.82532707193</v>
      </c>
      <c r="G12" s="11">
        <f>($B$28-'Numbers Sheet'!$B$16)*C12</f>
        <v>100662.04902847788</v>
      </c>
    </row>
    <row r="13" spans="1:7" ht="19.5" customHeight="1" x14ac:dyDescent="0.2">
      <c r="A13" s="26" t="s">
        <v>28</v>
      </c>
      <c r="B13" s="9">
        <v>99161</v>
      </c>
      <c r="C13" s="10">
        <f t="shared" si="0"/>
        <v>8.9003238407077107E-2</v>
      </c>
      <c r="D13" s="11" t="e">
        <f t="shared" si="1"/>
        <v>#VALUE!</v>
      </c>
      <c r="E13" s="11">
        <f>($B$28-'Numbers Sheet'!$B$14)*C13</f>
        <v>180470.08645326211</v>
      </c>
      <c r="F13" s="20">
        <f>($B$28-'Numbers Sheet'!$B$15)*C13</f>
        <v>162669.43877184668</v>
      </c>
      <c r="G13" s="11">
        <f>($B$28-'Numbers Sheet'!$B$16)*C13</f>
        <v>144868.79109043127</v>
      </c>
    </row>
    <row r="14" spans="1:7" ht="19.5" customHeight="1" x14ac:dyDescent="0.2">
      <c r="A14" s="26" t="s">
        <v>5</v>
      </c>
      <c r="B14" s="9">
        <v>155171</v>
      </c>
      <c r="C14" s="10">
        <f t="shared" si="0"/>
        <v>0.13927573851478467</v>
      </c>
      <c r="D14" s="11" t="e">
        <f t="shared" si="1"/>
        <v>#VALUE!</v>
      </c>
      <c r="E14" s="11">
        <f>($B$28-'Numbers Sheet'!$B$14)*C14</f>
        <v>282406.62947165855</v>
      </c>
      <c r="F14" s="20">
        <f>($B$28-'Numbers Sheet'!$B$15)*C14</f>
        <v>254551.48176870163</v>
      </c>
      <c r="G14" s="11">
        <f>($B$28-'Numbers Sheet'!$B$16)*C14</f>
        <v>226696.33406574471</v>
      </c>
    </row>
    <row r="15" spans="1:7" ht="15" x14ac:dyDescent="0.25">
      <c r="A15" s="27" t="s">
        <v>25</v>
      </c>
      <c r="B15" s="3">
        <f>B5+B6+B7+B8+B9+B10+B11+B12+B13+B14</f>
        <v>1114128</v>
      </c>
      <c r="C15" s="16">
        <f>SUM(C5+C6+C7+C8+C9+C10+C11+C12+C13+C14)</f>
        <v>1</v>
      </c>
      <c r="D15" s="17" t="e">
        <f>SUM(D5:D14)</f>
        <v>#VALUE!</v>
      </c>
      <c r="E15" s="17">
        <f>SUM(E5:E14)</f>
        <v>2027680</v>
      </c>
      <c r="F15" s="21">
        <f>SUM(F5:F14)</f>
        <v>1827680.0000000002</v>
      </c>
      <c r="G15" s="17">
        <f>SUM(G5:G14)</f>
        <v>1627680</v>
      </c>
    </row>
    <row r="17" spans="1:2" ht="15" x14ac:dyDescent="0.2">
      <c r="A17" s="14" t="s">
        <v>36</v>
      </c>
    </row>
    <row r="18" spans="1:2" ht="15" x14ac:dyDescent="0.25">
      <c r="A18" s="4" t="s">
        <v>39</v>
      </c>
    </row>
    <row r="19" spans="1:2" x14ac:dyDescent="0.2">
      <c r="A19" s="1" t="s">
        <v>10</v>
      </c>
      <c r="B19" s="5">
        <v>2165019</v>
      </c>
    </row>
    <row r="20" spans="1:2" x14ac:dyDescent="0.2">
      <c r="A20" s="1" t="s">
        <v>11</v>
      </c>
      <c r="B20" s="5">
        <v>177628</v>
      </c>
    </row>
    <row r="21" spans="1:2" x14ac:dyDescent="0.2">
      <c r="A21" s="1" t="s">
        <v>12</v>
      </c>
      <c r="B21" s="5">
        <v>150000</v>
      </c>
    </row>
    <row r="22" spans="1:2" x14ac:dyDescent="0.2">
      <c r="A22" s="1" t="s">
        <v>13</v>
      </c>
      <c r="B22" s="5">
        <v>20000</v>
      </c>
    </row>
    <row r="23" spans="1:2" x14ac:dyDescent="0.2">
      <c r="A23" s="1" t="s">
        <v>14</v>
      </c>
      <c r="B23" s="5">
        <v>60000</v>
      </c>
    </row>
    <row r="24" spans="1:2" x14ac:dyDescent="0.2">
      <c r="A24" s="1" t="s">
        <v>15</v>
      </c>
      <c r="B24" s="5">
        <v>350000</v>
      </c>
    </row>
    <row r="25" spans="1:2" x14ac:dyDescent="0.2">
      <c r="A25" s="1" t="s">
        <v>34</v>
      </c>
      <c r="B25" s="5">
        <v>338366</v>
      </c>
    </row>
    <row r="26" spans="1:2" ht="15" x14ac:dyDescent="0.25">
      <c r="A26" s="4" t="s">
        <v>37</v>
      </c>
      <c r="B26" s="29">
        <f>SUM(B19:B25)</f>
        <v>3261013</v>
      </c>
    </row>
    <row r="27" spans="1:2" ht="15" x14ac:dyDescent="0.25">
      <c r="A27" s="1" t="s">
        <v>20</v>
      </c>
      <c r="B27" s="7">
        <v>-883333</v>
      </c>
    </row>
    <row r="28" spans="1:2" ht="15.75" thickBot="1" x14ac:dyDescent="0.3">
      <c r="A28" s="4" t="s">
        <v>40</v>
      </c>
      <c r="B28" s="6">
        <f>B26+B27</f>
        <v>2377680</v>
      </c>
    </row>
    <row r="29" spans="1:2" ht="15.75" thickTop="1" x14ac:dyDescent="0.25">
      <c r="A29" s="4"/>
    </row>
  </sheetData>
  <mergeCells count="1">
    <mergeCell ref="A1:G1"/>
  </mergeCells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C18" sqref="C18"/>
    </sheetView>
  </sheetViews>
  <sheetFormatPr defaultColWidth="9.140625" defaultRowHeight="14.25" x14ac:dyDescent="0.2"/>
  <cols>
    <col min="1" max="1" width="27.5703125" style="1" bestFit="1" customWidth="1"/>
    <col min="2" max="2" width="12.7109375" style="1" bestFit="1" customWidth="1"/>
    <col min="3" max="16384" width="9.140625" style="1"/>
  </cols>
  <sheetData>
    <row r="1" spans="1:2" ht="15" x14ac:dyDescent="0.25">
      <c r="A1" s="4" t="s">
        <v>9</v>
      </c>
    </row>
    <row r="2" spans="1:2" x14ac:dyDescent="0.2">
      <c r="A2" s="1" t="s">
        <v>10</v>
      </c>
      <c r="B2" s="5">
        <v>2165019</v>
      </c>
    </row>
    <row r="3" spans="1:2" x14ac:dyDescent="0.2">
      <c r="A3" s="1" t="s">
        <v>11</v>
      </c>
      <c r="B3" s="5">
        <v>177628</v>
      </c>
    </row>
    <row r="4" spans="1:2" x14ac:dyDescent="0.2">
      <c r="A4" s="1" t="s">
        <v>12</v>
      </c>
      <c r="B4" s="5">
        <v>150000</v>
      </c>
    </row>
    <row r="5" spans="1:2" x14ac:dyDescent="0.2">
      <c r="A5" s="1" t="s">
        <v>13</v>
      </c>
      <c r="B5" s="5">
        <v>20000</v>
      </c>
    </row>
    <row r="6" spans="1:2" x14ac:dyDescent="0.2">
      <c r="A6" s="1" t="s">
        <v>14</v>
      </c>
      <c r="B6" s="5">
        <v>60000</v>
      </c>
    </row>
    <row r="7" spans="1:2" ht="13.9" x14ac:dyDescent="0.25">
      <c r="A7" s="1" t="s">
        <v>15</v>
      </c>
      <c r="B7" s="5">
        <v>350000</v>
      </c>
    </row>
    <row r="8" spans="1:2" x14ac:dyDescent="0.2">
      <c r="A8" s="1" t="s">
        <v>34</v>
      </c>
      <c r="B8" s="5">
        <v>338366</v>
      </c>
    </row>
    <row r="9" spans="1:2" ht="15" x14ac:dyDescent="0.25">
      <c r="A9" s="4" t="s">
        <v>37</v>
      </c>
      <c r="B9" s="29">
        <f>SUM(B2:B8)</f>
        <v>3261013</v>
      </c>
    </row>
    <row r="10" spans="1:2" ht="15" x14ac:dyDescent="0.25">
      <c r="A10" s="1" t="s">
        <v>20</v>
      </c>
      <c r="B10" s="7">
        <v>-883333</v>
      </c>
    </row>
    <row r="11" spans="1:2" ht="15.75" thickBot="1" x14ac:dyDescent="0.3">
      <c r="A11" s="4" t="s">
        <v>7</v>
      </c>
      <c r="B11" s="6">
        <f>B9+B10</f>
        <v>2377680</v>
      </c>
    </row>
    <row r="12" spans="1:2" ht="15" thickTop="1" x14ac:dyDescent="0.2"/>
    <row r="13" spans="1:2" ht="15" x14ac:dyDescent="0.25">
      <c r="A13" s="4" t="s">
        <v>16</v>
      </c>
    </row>
    <row r="14" spans="1:2" x14ac:dyDescent="0.2">
      <c r="A14" s="1" t="s">
        <v>17</v>
      </c>
      <c r="B14" s="8">
        <v>350000</v>
      </c>
    </row>
    <row r="15" spans="1:2" x14ac:dyDescent="0.2">
      <c r="A15" s="1" t="s">
        <v>18</v>
      </c>
      <c r="B15" s="8">
        <f>B14+200000</f>
        <v>550000</v>
      </c>
    </row>
    <row r="16" spans="1:2" x14ac:dyDescent="0.2">
      <c r="A16" s="1" t="s">
        <v>19</v>
      </c>
      <c r="B16" s="8">
        <f>B15+200000</f>
        <v>750000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E28" sqref="E28"/>
    </sheetView>
  </sheetViews>
  <sheetFormatPr defaultColWidth="9.140625" defaultRowHeight="14.25" x14ac:dyDescent="0.2"/>
  <cols>
    <col min="1" max="1" width="20.7109375" style="1" bestFit="1" customWidth="1"/>
    <col min="2" max="2" width="11" style="1" bestFit="1" customWidth="1"/>
    <col min="3" max="16384" width="9.140625" style="1"/>
  </cols>
  <sheetData>
    <row r="1" spans="1:2" x14ac:dyDescent="0.2">
      <c r="A1" s="1" t="s">
        <v>26</v>
      </c>
    </row>
    <row r="2" spans="1:2" ht="7.5" customHeight="1" x14ac:dyDescent="0.2"/>
    <row r="3" spans="1:2" x14ac:dyDescent="0.2">
      <c r="A3" s="1" t="s">
        <v>27</v>
      </c>
      <c r="B3" s="8">
        <v>125000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Estimated Assessments</vt:lpstr>
      <vt:lpstr>Numbers Sheet</vt:lpstr>
      <vt:lpstr>Options</vt:lpstr>
      <vt:lpstr>'Estimated Assessments'!Print_Area</vt:lpstr>
      <vt:lpstr>'Estimated Assessments'!Print_Titles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Jeannie Mayotte-Davies</dc:creator>
  <cp:lastModifiedBy>Jeffrey Lazenby</cp:lastModifiedBy>
  <cp:lastPrinted>2020-02-05T16:42:08Z</cp:lastPrinted>
  <dcterms:created xsi:type="dcterms:W3CDTF">2019-10-25T17:45:10Z</dcterms:created>
  <dcterms:modified xsi:type="dcterms:W3CDTF">2020-02-06T22:40:50Z</dcterms:modified>
</cp:coreProperties>
</file>